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09午秘\"/>
    </mc:Choice>
  </mc:AlternateContent>
  <xr:revisionPtr revIDLastSave="0" documentId="13_ncr:1_{01DDAF77-197F-4496-B1BC-B6EB734AE08D}" xr6:coauthVersionLast="36" xr6:coauthVersionMax="36" xr10:uidLastSave="{00000000-0000-0000-0000-000000000000}"/>
  <bookViews>
    <workbookView xWindow="0" yWindow="0" windowWidth="21600" windowHeight="9480" tabRatio="296" activeTab="1" xr2:uid="{D6E100F8-1490-4DDF-AB78-F4D960902CFF}"/>
  </bookViews>
  <sheets>
    <sheet name="工作表1" sheetId="1" r:id="rId1"/>
    <sheet name="工作表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1" l="1"/>
  <c r="L29" i="1"/>
  <c r="L27" i="1"/>
  <c r="M25" i="1"/>
  <c r="K14" i="1"/>
  <c r="L14" i="1"/>
  <c r="M14" i="1"/>
  <c r="N14" i="1"/>
  <c r="O14" i="1"/>
  <c r="P14" i="1"/>
  <c r="J14" i="1"/>
  <c r="R6" i="1"/>
  <c r="D36" i="1"/>
  <c r="D38" i="1" s="1"/>
  <c r="F28" i="1"/>
  <c r="H7" i="1" s="1"/>
  <c r="H10" i="1" s="1"/>
  <c r="F21" i="1"/>
  <c r="H6" i="1" s="1"/>
  <c r="R5" i="1"/>
  <c r="R4" i="1"/>
  <c r="F18" i="1"/>
  <c r="H5" i="1" s="1"/>
  <c r="R3" i="1"/>
  <c r="H4" i="1"/>
  <c r="F10" i="1"/>
  <c r="R2" i="1"/>
  <c r="F3" i="1"/>
  <c r="H3" i="1" s="1"/>
  <c r="P16" i="1" l="1"/>
  <c r="Q14" i="1"/>
  <c r="G33" i="1"/>
  <c r="L26" i="1" s="1"/>
  <c r="R7" i="1"/>
  <c r="L21" i="1" l="1"/>
  <c r="L35" i="1" s="1"/>
  <c r="L36" i="1" s="1"/>
  <c r="D39" i="1"/>
  <c r="L22" i="1" l="1"/>
  <c r="C36" i="1"/>
  <c r="B36" i="1"/>
  <c r="E36" i="1"/>
  <c r="L24" i="1"/>
  <c r="L23" i="1"/>
  <c r="F36" i="1" l="1"/>
  <c r="B38" i="1"/>
  <c r="B39" i="1" s="1"/>
  <c r="M30" i="1"/>
  <c r="C38" i="1"/>
  <c r="C39" i="1" s="1"/>
  <c r="L25" i="1"/>
  <c r="L34" i="1" l="1"/>
  <c r="L33" i="1"/>
  <c r="L31" i="1"/>
</calcChain>
</file>

<file path=xl/sharedStrings.xml><?xml version="1.0" encoding="utf-8"?>
<sst xmlns="http://schemas.openxmlformats.org/spreadsheetml/2006/main" count="82" uniqueCount="74">
  <si>
    <t>食材</t>
    <phoneticPr fontId="1" type="noConversion"/>
  </si>
  <si>
    <t>雜支</t>
    <phoneticPr fontId="1" type="noConversion"/>
  </si>
  <si>
    <t>總計</t>
    <phoneticPr fontId="1" type="noConversion"/>
  </si>
  <si>
    <t>捐款</t>
    <phoneticPr fontId="1" type="noConversion"/>
  </si>
  <si>
    <t>補助</t>
    <phoneticPr fontId="1" type="noConversion"/>
  </si>
  <si>
    <t>派出所</t>
    <phoneticPr fontId="1" type="noConversion"/>
  </si>
  <si>
    <t>利息</t>
    <phoneticPr fontId="1" type="noConversion"/>
  </si>
  <si>
    <t>A=</t>
    <phoneticPr fontId="1" type="noConversion"/>
  </si>
  <si>
    <t>B=</t>
    <phoneticPr fontId="1" type="noConversion"/>
  </si>
  <si>
    <t>B1=</t>
    <phoneticPr fontId="1" type="noConversion"/>
  </si>
  <si>
    <t>B2=</t>
    <phoneticPr fontId="1" type="noConversion"/>
  </si>
  <si>
    <t>B3=</t>
    <phoneticPr fontId="1" type="noConversion"/>
  </si>
  <si>
    <t>←109第2學期總支出</t>
    <phoneticPr fontId="1" type="noConversion"/>
  </si>
  <si>
    <t>B4=</t>
  </si>
  <si>
    <t>B4=</t>
    <phoneticPr fontId="1" type="noConversion"/>
  </si>
  <si>
    <t>支出總計</t>
    <phoneticPr fontId="1" type="noConversion"/>
  </si>
  <si>
    <t>自繳午餐費</t>
    <phoneticPr fontId="1" type="noConversion"/>
  </si>
  <si>
    <t>補助午餐費</t>
    <phoneticPr fontId="1" type="noConversion"/>
  </si>
  <si>
    <t>A1</t>
    <phoneticPr fontId="1" type="noConversion"/>
  </si>
  <si>
    <t>A2</t>
    <phoneticPr fontId="1" type="noConversion"/>
  </si>
  <si>
    <t>A3</t>
    <phoneticPr fontId="1" type="noConversion"/>
  </si>
  <si>
    <t>A4</t>
    <phoneticPr fontId="1" type="noConversion"/>
  </si>
  <si>
    <t>A4=</t>
    <phoneticPr fontId="1" type="noConversion"/>
  </si>
  <si>
    <t>其他收入(A4)=</t>
    <phoneticPr fontId="1" type="noConversion"/>
  </si>
  <si>
    <t>A</t>
    <phoneticPr fontId="1" type="noConversion"/>
  </si>
  <si>
    <t>B</t>
    <phoneticPr fontId="1" type="noConversion"/>
  </si>
  <si>
    <t>B1</t>
    <phoneticPr fontId="1" type="noConversion"/>
  </si>
  <si>
    <t>B3</t>
    <phoneticPr fontId="1" type="noConversion"/>
  </si>
  <si>
    <t>B4</t>
    <phoneticPr fontId="1" type="noConversion"/>
  </si>
  <si>
    <t>B1=</t>
  </si>
  <si>
    <t>B2=</t>
  </si>
  <si>
    <t>B3=</t>
  </si>
  <si>
    <t>食材支出比例=</t>
  </si>
  <si>
    <t>食材支出比例=</t>
    <phoneticPr fontId="1" type="noConversion"/>
  </si>
  <si>
    <t>雜支支出比例=</t>
  </si>
  <si>
    <t>雜支支出比例=</t>
    <phoneticPr fontId="1" type="noConversion"/>
  </si>
  <si>
    <t>水電燃料支出比例=</t>
  </si>
  <si>
    <t>水電燃料支出比例=</t>
    <phoneticPr fontId="1" type="noConversion"/>
  </si>
  <si>
    <t>人事支出比例=</t>
  </si>
  <si>
    <t>人事支出比例=</t>
    <phoneticPr fontId="1" type="noConversion"/>
  </si>
  <si>
    <t>起始(D)=</t>
  </si>
  <si>
    <t>起始(D)=</t>
    <phoneticPr fontId="1" type="noConversion"/>
  </si>
  <si>
    <t>109第一學期總結餘(C)=</t>
  </si>
  <si>
    <t>午餐總結餘(E)=</t>
  </si>
  <si>
    <t>午餐總結餘(E)=</t>
    <phoneticPr fontId="1" type="noConversion"/>
  </si>
  <si>
    <t>109第1學期午餐收支狀況</t>
  </si>
  <si>
    <t>109第1學期午餐收支狀況</t>
    <phoneticPr fontId="1" type="noConversion"/>
  </si>
  <si>
    <t>A3=</t>
    <phoneticPr fontId="1" type="noConversion"/>
  </si>
  <si>
    <t>A2=</t>
    <phoneticPr fontId="1" type="noConversion"/>
  </si>
  <si>
    <t>A1=</t>
    <phoneticPr fontId="1" type="noConversion"/>
  </si>
  <si>
    <t>109年度第二學期午餐支出</t>
    <phoneticPr fontId="1" type="noConversion"/>
  </si>
  <si>
    <t>109年度第二學期午餐收入</t>
    <phoneticPr fontId="1" type="noConversion"/>
  </si>
  <si>
    <t>其他</t>
    <phoneticPr fontId="1" type="noConversion"/>
  </si>
  <si>
    <t>3/1-3/15</t>
    <phoneticPr fontId="1" type="noConversion"/>
  </si>
  <si>
    <t>水電瓦斯車</t>
    <phoneticPr fontId="1" type="noConversion"/>
  </si>
  <si>
    <t>4/1~4/29</t>
    <phoneticPr fontId="1" type="noConversion"/>
  </si>
  <si>
    <t>5/5~5/27</t>
    <phoneticPr fontId="1" type="noConversion"/>
  </si>
  <si>
    <t>6/1~6/29</t>
    <phoneticPr fontId="1" type="noConversion"/>
  </si>
  <si>
    <t>其他餐費</t>
    <phoneticPr fontId="1" type="noConversion"/>
  </si>
  <si>
    <t>7/1~7/27</t>
    <phoneticPr fontId="1" type="noConversion"/>
  </si>
  <si>
    <t>←109第2學期總收入</t>
    <phoneticPr fontId="1" type="noConversion"/>
  </si>
  <si>
    <t>A4</t>
    <phoneticPr fontId="1" type="noConversion"/>
  </si>
  <si>
    <t>收入總計</t>
    <phoneticPr fontId="1" type="noConversion"/>
  </si>
  <si>
    <t>比例</t>
    <phoneticPr fontId="1" type="noConversion"/>
  </si>
  <si>
    <t>←109年1/31月前結算</t>
    <phoneticPr fontId="1" type="noConversion"/>
  </si>
  <si>
    <t>總收入</t>
    <phoneticPr fontId="1" type="noConversion"/>
  </si>
  <si>
    <t>小校午餐補助</t>
    <phoneticPr fontId="1" type="noConversion"/>
  </si>
  <si>
    <t>其他收入</t>
    <phoneticPr fontId="1" type="noConversion"/>
  </si>
  <si>
    <t>總支出</t>
    <phoneticPr fontId="1" type="noConversion"/>
  </si>
  <si>
    <t>食材費</t>
    <phoneticPr fontId="1" type="noConversion"/>
  </si>
  <si>
    <t>人事費</t>
    <phoneticPr fontId="1" type="noConversion"/>
  </si>
  <si>
    <t>水電燃料車</t>
    <phoneticPr fontId="1" type="noConversion"/>
  </si>
  <si>
    <t>雜支</t>
    <phoneticPr fontId="1" type="noConversion"/>
  </si>
  <si>
    <t>109第二學期總結餘(C)=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</si>
</sst>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B1B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2" borderId="3" xfId="0" applyFill="1" applyBorder="1">
      <alignment vertical="center"/>
    </xf>
    <xf numFmtId="0" fontId="0" fillId="3" borderId="3" xfId="0" applyFill="1" applyBorder="1">
      <alignment vertical="center"/>
    </xf>
    <xf numFmtId="0" fontId="0" fillId="4" borderId="3" xfId="0" applyFill="1" applyBorder="1">
      <alignment vertical="center"/>
    </xf>
    <xf numFmtId="0" fontId="0" fillId="7" borderId="3" xfId="0" applyFill="1" applyBorder="1">
      <alignment vertical="center"/>
    </xf>
    <xf numFmtId="176" fontId="0" fillId="7" borderId="0" xfId="0" applyNumberFormat="1" applyFill="1">
      <alignment vertical="center"/>
    </xf>
    <xf numFmtId="0" fontId="0" fillId="7" borderId="0" xfId="0" applyFill="1">
      <alignment vertical="center"/>
    </xf>
    <xf numFmtId="176" fontId="0" fillId="2" borderId="0" xfId="0" applyNumberFormat="1" applyFill="1">
      <alignment vertical="center"/>
    </xf>
    <xf numFmtId="0" fontId="0" fillId="2" borderId="0" xfId="0" applyFill="1">
      <alignment vertical="center"/>
    </xf>
    <xf numFmtId="176" fontId="0" fillId="3" borderId="0" xfId="0" applyNumberFormat="1" applyFill="1">
      <alignment vertical="center"/>
    </xf>
    <xf numFmtId="0" fontId="0" fillId="3" borderId="0" xfId="0" applyFill="1">
      <alignment vertical="center"/>
    </xf>
    <xf numFmtId="176" fontId="0" fillId="4" borderId="0" xfId="0" applyNumberFormat="1" applyFill="1">
      <alignment vertical="center"/>
    </xf>
    <xf numFmtId="0" fontId="0" fillId="4" borderId="0" xfId="0" applyFill="1">
      <alignment vertical="center"/>
    </xf>
    <xf numFmtId="176" fontId="0" fillId="5" borderId="0" xfId="0" applyNumberFormat="1" applyFill="1">
      <alignment vertical="center"/>
    </xf>
    <xf numFmtId="0" fontId="0" fillId="0" borderId="10" xfId="0" applyBorder="1">
      <alignment vertical="center"/>
    </xf>
    <xf numFmtId="0" fontId="0" fillId="6" borderId="10" xfId="0" applyFill="1" applyBorder="1">
      <alignment vertical="center"/>
    </xf>
    <xf numFmtId="0" fontId="0" fillId="2" borderId="4" xfId="0" applyFill="1" applyBorder="1">
      <alignment vertical="center"/>
    </xf>
    <xf numFmtId="0" fontId="0" fillId="4" borderId="4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6" borderId="3" xfId="0" applyFill="1" applyBorder="1">
      <alignment vertical="center"/>
    </xf>
    <xf numFmtId="0" fontId="0" fillId="0" borderId="16" xfId="0" applyFill="1" applyBorder="1">
      <alignment vertical="center"/>
    </xf>
    <xf numFmtId="0" fontId="0" fillId="6" borderId="4" xfId="0" applyFill="1" applyBorder="1">
      <alignment vertical="center"/>
    </xf>
    <xf numFmtId="3" fontId="0" fillId="0" borderId="0" xfId="0" applyNumberFormat="1">
      <alignment vertical="center"/>
    </xf>
    <xf numFmtId="0" fontId="0" fillId="7" borderId="4" xfId="0" applyFill="1" applyBorder="1">
      <alignment vertical="center"/>
    </xf>
    <xf numFmtId="0" fontId="0" fillId="7" borderId="1" xfId="0" applyFill="1" applyBorder="1">
      <alignment vertical="center"/>
    </xf>
    <xf numFmtId="0" fontId="0" fillId="7" borderId="17" xfId="0" applyFill="1" applyBorder="1">
      <alignment vertical="center"/>
    </xf>
    <xf numFmtId="0" fontId="0" fillId="7" borderId="18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18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19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16" xfId="0" applyFill="1" applyBorder="1">
      <alignment vertical="center"/>
    </xf>
    <xf numFmtId="0" fontId="0" fillId="2" borderId="21" xfId="0" applyFill="1" applyBorder="1">
      <alignment vertical="center"/>
    </xf>
    <xf numFmtId="3" fontId="0" fillId="2" borderId="0" xfId="0" applyNumberFormat="1" applyFill="1">
      <alignment vertical="center"/>
    </xf>
    <xf numFmtId="0" fontId="0" fillId="3" borderId="1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4" xfId="0" applyFill="1" applyBorder="1">
      <alignment vertical="center"/>
    </xf>
    <xf numFmtId="3" fontId="0" fillId="4" borderId="0" xfId="0" applyNumberFormat="1" applyFill="1">
      <alignment vertical="center"/>
    </xf>
    <xf numFmtId="3" fontId="0" fillId="4" borderId="2" xfId="0" applyNumberFormat="1" applyFill="1" applyBorder="1">
      <alignment vertical="center"/>
    </xf>
    <xf numFmtId="0" fontId="0" fillId="4" borderId="1" xfId="0" applyFill="1" applyBorder="1">
      <alignment vertical="center"/>
    </xf>
    <xf numFmtId="3" fontId="0" fillId="4" borderId="1" xfId="0" applyNumberFormat="1" applyFill="1" applyBorder="1">
      <alignment vertical="center"/>
    </xf>
    <xf numFmtId="0" fontId="0" fillId="4" borderId="18" xfId="0" applyFill="1" applyBorder="1">
      <alignment vertical="center"/>
    </xf>
    <xf numFmtId="3" fontId="0" fillId="8" borderId="0" xfId="0" applyNumberFormat="1" applyFill="1">
      <alignment vertical="center"/>
    </xf>
    <xf numFmtId="0" fontId="0" fillId="8" borderId="3" xfId="0" applyFill="1" applyBorder="1">
      <alignment vertical="center"/>
    </xf>
    <xf numFmtId="3" fontId="0" fillId="8" borderId="2" xfId="0" applyNumberFormat="1" applyFill="1" applyBorder="1">
      <alignment vertical="center"/>
    </xf>
    <xf numFmtId="0" fontId="0" fillId="8" borderId="1" xfId="0" applyFill="1" applyBorder="1">
      <alignment vertical="center"/>
    </xf>
    <xf numFmtId="3" fontId="0" fillId="8" borderId="1" xfId="0" applyNumberFormat="1" applyFill="1" applyBorder="1">
      <alignment vertical="center"/>
    </xf>
    <xf numFmtId="3" fontId="0" fillId="8" borderId="4" xfId="0" applyNumberFormat="1" applyFill="1" applyBorder="1">
      <alignment vertical="center"/>
    </xf>
    <xf numFmtId="0" fontId="0" fillId="8" borderId="4" xfId="0" applyFill="1" applyBorder="1">
      <alignment vertical="center"/>
    </xf>
    <xf numFmtId="0" fontId="0" fillId="8" borderId="18" xfId="0" applyFill="1" applyBorder="1">
      <alignment vertical="center"/>
    </xf>
    <xf numFmtId="3" fontId="0" fillId="5" borderId="0" xfId="0" applyNumberFormat="1" applyFill="1">
      <alignment vertical="center"/>
    </xf>
    <xf numFmtId="176" fontId="0" fillId="6" borderId="0" xfId="0" applyNumberFormat="1" applyFill="1">
      <alignment vertical="center"/>
    </xf>
    <xf numFmtId="0" fontId="0" fillId="6" borderId="0" xfId="0" applyFill="1">
      <alignment vertical="center"/>
    </xf>
    <xf numFmtId="3" fontId="0" fillId="8" borderId="17" xfId="0" applyNumberFormat="1" applyFill="1" applyBorder="1">
      <alignment vertical="center"/>
    </xf>
    <xf numFmtId="0" fontId="0" fillId="8" borderId="2" xfId="0" applyFill="1" applyBorder="1">
      <alignment vertical="center"/>
    </xf>
    <xf numFmtId="3" fontId="0" fillId="8" borderId="22" xfId="0" applyNumberFormat="1" applyFill="1" applyBorder="1">
      <alignment vertical="center"/>
    </xf>
    <xf numFmtId="0" fontId="0" fillId="8" borderId="19" xfId="0" applyFill="1" applyBorder="1">
      <alignment vertical="center"/>
    </xf>
    <xf numFmtId="176" fontId="0" fillId="8" borderId="0" xfId="0" applyNumberFormat="1" applyFill="1">
      <alignment vertical="center"/>
    </xf>
    <xf numFmtId="176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0" fillId="9" borderId="10" xfId="0" applyFill="1" applyBorder="1">
      <alignment vertical="center"/>
    </xf>
    <xf numFmtId="0" fontId="0" fillId="9" borderId="23" xfId="0" applyFill="1" applyBorder="1">
      <alignment vertical="center"/>
    </xf>
    <xf numFmtId="0" fontId="0" fillId="0" borderId="18" xfId="0" applyBorder="1" applyAlignment="1">
      <alignment horizontal="center" vertical="center"/>
    </xf>
    <xf numFmtId="0" fontId="0" fillId="9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5" xfId="0" applyBorder="1" applyAlignment="1">
      <alignment horizontal="center" vertical="center"/>
    </xf>
    <xf numFmtId="3" fontId="0" fillId="0" borderId="0" xfId="0" applyNumberFormat="1" applyBorder="1">
      <alignment vertical="center"/>
    </xf>
    <xf numFmtId="3" fontId="0" fillId="0" borderId="11" xfId="0" applyNumberFormat="1" applyBorder="1">
      <alignment vertical="center"/>
    </xf>
    <xf numFmtId="0" fontId="0" fillId="0" borderId="10" xfId="0" applyFill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DB1B1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B9B66-6789-4E37-93F2-09D1A2A39091}">
  <dimension ref="A1:R40"/>
  <sheetViews>
    <sheetView topLeftCell="C15" workbookViewId="0">
      <selection activeCell="L20" sqref="L20:L36"/>
    </sheetView>
  </sheetViews>
  <sheetFormatPr defaultRowHeight="16.5" x14ac:dyDescent="0.25"/>
  <cols>
    <col min="4" max="4" width="12.875" customWidth="1"/>
    <col min="5" max="5" width="9.625" customWidth="1"/>
    <col min="6" max="6" width="12.5" customWidth="1"/>
    <col min="7" max="8" width="9.5" bestFit="1" customWidth="1"/>
    <col min="10" max="10" width="11.375" customWidth="1"/>
    <col min="11" max="11" width="19" customWidth="1"/>
    <col min="17" max="18" width="9.5" bestFit="1" customWidth="1"/>
  </cols>
  <sheetData>
    <row r="1" spans="1:18" x14ac:dyDescent="0.25">
      <c r="A1" t="s">
        <v>50</v>
      </c>
      <c r="I1" t="s">
        <v>51</v>
      </c>
    </row>
    <row r="2" spans="1:18" x14ac:dyDescent="0.25">
      <c r="B2" s="1" t="s">
        <v>0</v>
      </c>
      <c r="C2" s="1" t="s">
        <v>1</v>
      </c>
      <c r="D2" s="1" t="s">
        <v>54</v>
      </c>
      <c r="E2" s="37" t="s">
        <v>58</v>
      </c>
      <c r="F2" s="1" t="s">
        <v>2</v>
      </c>
      <c r="J2" s="1" t="s">
        <v>16</v>
      </c>
      <c r="K2" s="1" t="s">
        <v>17</v>
      </c>
      <c r="L2" s="1" t="s">
        <v>3</v>
      </c>
      <c r="M2" s="1" t="s">
        <v>4</v>
      </c>
      <c r="N2" s="2" t="s">
        <v>52</v>
      </c>
      <c r="O2" s="2" t="s">
        <v>5</v>
      </c>
      <c r="P2" s="1" t="s">
        <v>6</v>
      </c>
      <c r="Q2" s="14">
        <v>44439</v>
      </c>
      <c r="R2" s="15">
        <f>J3</f>
        <v>3496</v>
      </c>
    </row>
    <row r="3" spans="1:18" x14ac:dyDescent="0.25">
      <c r="A3" t="s">
        <v>53</v>
      </c>
      <c r="B3" s="41">
        <v>18705</v>
      </c>
      <c r="C3" s="41">
        <v>100</v>
      </c>
      <c r="D3" s="41">
        <v>850</v>
      </c>
      <c r="E3" s="42">
        <v>1123</v>
      </c>
      <c r="F3" s="41">
        <f>SUM(B3:E9)</f>
        <v>61447</v>
      </c>
      <c r="G3" s="14">
        <v>44270</v>
      </c>
      <c r="H3" s="15">
        <f>SUM(B3:F9)/2</f>
        <v>61447</v>
      </c>
      <c r="J3" s="13">
        <v>3496</v>
      </c>
      <c r="K3" s="15"/>
      <c r="L3" s="13"/>
      <c r="M3" s="13"/>
      <c r="N3" s="40"/>
      <c r="O3" s="40"/>
      <c r="P3" s="15"/>
      <c r="Q3" s="16">
        <v>44469</v>
      </c>
      <c r="R3" s="52">
        <f>SUM(J4:P4)</f>
        <v>190192</v>
      </c>
    </row>
    <row r="4" spans="1:18" x14ac:dyDescent="0.25">
      <c r="B4" s="13">
        <v>15408</v>
      </c>
      <c r="C4" s="13">
        <v>2550</v>
      </c>
      <c r="D4" s="13">
        <v>6200</v>
      </c>
      <c r="E4" s="13">
        <v>4290</v>
      </c>
      <c r="F4" s="13"/>
      <c r="G4" s="16">
        <v>44315</v>
      </c>
      <c r="H4" s="17">
        <f>SUM(B10:E17)</f>
        <v>135410</v>
      </c>
      <c r="J4" s="10"/>
      <c r="K4" s="52">
        <v>133952</v>
      </c>
      <c r="L4" s="10"/>
      <c r="M4" s="10">
        <v>56000</v>
      </c>
      <c r="N4" s="25">
        <v>240</v>
      </c>
      <c r="O4" s="25"/>
      <c r="P4" s="10"/>
      <c r="Q4" s="18">
        <v>44500</v>
      </c>
      <c r="R4" s="19">
        <f>J5</f>
        <v>70790</v>
      </c>
    </row>
    <row r="5" spans="1:18" x14ac:dyDescent="0.25">
      <c r="B5" s="13"/>
      <c r="C5" s="13">
        <v>920</v>
      </c>
      <c r="D5" s="13"/>
      <c r="E5" s="13">
        <v>7457</v>
      </c>
      <c r="F5" s="13"/>
      <c r="G5" s="18">
        <v>44343</v>
      </c>
      <c r="H5" s="19">
        <f>SUM(B18:F20)/2</f>
        <v>72105</v>
      </c>
      <c r="J5" s="11">
        <v>70790</v>
      </c>
      <c r="K5" s="11"/>
      <c r="L5" s="11"/>
      <c r="M5" s="11"/>
      <c r="N5" s="55"/>
      <c r="O5" s="55"/>
      <c r="P5" s="11"/>
      <c r="Q5" s="20">
        <v>44530</v>
      </c>
      <c r="R5" s="21">
        <f>SUM(J6:P6)</f>
        <v>53377</v>
      </c>
    </row>
    <row r="6" spans="1:18" x14ac:dyDescent="0.25">
      <c r="B6" s="13"/>
      <c r="C6" s="13">
        <v>964</v>
      </c>
      <c r="D6" s="13"/>
      <c r="E6" s="13"/>
      <c r="F6" s="13"/>
      <c r="G6" s="20">
        <v>44376</v>
      </c>
      <c r="H6" s="56">
        <f>SUM(B21:F27)/2</f>
        <v>87547</v>
      </c>
      <c r="J6" s="12"/>
      <c r="K6" s="56">
        <v>50421</v>
      </c>
      <c r="L6" s="12"/>
      <c r="M6" s="12"/>
      <c r="N6" s="26"/>
      <c r="O6" s="26">
        <v>2920</v>
      </c>
      <c r="P6" s="12">
        <v>36</v>
      </c>
      <c r="Q6" s="76">
        <v>44561</v>
      </c>
      <c r="R6" s="61">
        <f>SUM(J7:P8)</f>
        <v>139946</v>
      </c>
    </row>
    <row r="7" spans="1:18" x14ac:dyDescent="0.25">
      <c r="B7" s="13"/>
      <c r="C7" s="13">
        <v>300</v>
      </c>
      <c r="D7" s="13"/>
      <c r="E7" s="13"/>
      <c r="F7" s="13"/>
      <c r="G7" s="22">
        <v>44404</v>
      </c>
      <c r="H7" s="69">
        <f>SUM(B28:F33)/2</f>
        <v>63894</v>
      </c>
      <c r="J7" s="65">
        <v>1564</v>
      </c>
      <c r="K7" s="72">
        <v>8616</v>
      </c>
      <c r="L7" s="64"/>
      <c r="M7" s="64"/>
      <c r="N7" s="73"/>
      <c r="O7" s="73"/>
      <c r="P7" s="64"/>
      <c r="Q7" t="s">
        <v>62</v>
      </c>
      <c r="R7" s="78">
        <f>SUM(R2:R6)</f>
        <v>457801</v>
      </c>
    </row>
    <row r="8" spans="1:18" x14ac:dyDescent="0.25">
      <c r="B8" s="13"/>
      <c r="C8" s="13">
        <v>550</v>
      </c>
      <c r="D8" s="13"/>
      <c r="E8" s="13"/>
      <c r="F8" s="13"/>
      <c r="G8" s="70"/>
      <c r="H8" s="71"/>
      <c r="J8" s="68"/>
      <c r="K8" s="74">
        <v>129766</v>
      </c>
      <c r="L8" s="68"/>
      <c r="M8" s="68"/>
      <c r="N8" s="75"/>
      <c r="O8" s="75"/>
      <c r="P8" s="68"/>
      <c r="Q8" s="77"/>
      <c r="R8" s="78"/>
    </row>
    <row r="9" spans="1:18" x14ac:dyDescent="0.25">
      <c r="B9" s="43"/>
      <c r="C9" s="43">
        <v>2030</v>
      </c>
      <c r="D9" s="43"/>
      <c r="E9" s="43"/>
      <c r="F9" s="43"/>
      <c r="G9" s="70"/>
      <c r="H9" s="71"/>
      <c r="J9" s="36"/>
      <c r="K9" s="36"/>
      <c r="L9" s="36"/>
      <c r="M9" s="36"/>
      <c r="N9" s="38"/>
      <c r="O9" s="38"/>
      <c r="P9" s="36"/>
      <c r="Q9" s="3"/>
    </row>
    <row r="10" spans="1:18" x14ac:dyDescent="0.25">
      <c r="A10" t="s">
        <v>55</v>
      </c>
      <c r="B10" s="44">
        <v>20515</v>
      </c>
      <c r="C10" s="47">
        <v>5525</v>
      </c>
      <c r="D10" s="44">
        <v>2250</v>
      </c>
      <c r="E10" s="49">
        <v>1000</v>
      </c>
      <c r="F10" s="44">
        <f>SUM(B10:E17)</f>
        <v>135410</v>
      </c>
      <c r="G10" t="s">
        <v>15</v>
      </c>
      <c r="H10">
        <f>SUM(H3:H9)</f>
        <v>420403</v>
      </c>
      <c r="J10" s="36"/>
      <c r="K10" s="36"/>
      <c r="L10" s="36"/>
      <c r="M10" s="36"/>
      <c r="N10" s="38"/>
      <c r="O10" s="38"/>
      <c r="P10" s="36"/>
      <c r="Q10" s="3"/>
    </row>
    <row r="11" spans="1:18" x14ac:dyDescent="0.25">
      <c r="B11" s="10">
        <v>17595</v>
      </c>
      <c r="C11" s="25">
        <v>1422</v>
      </c>
      <c r="D11" s="10"/>
      <c r="E11" s="50">
        <v>2250</v>
      </c>
      <c r="F11" s="10"/>
      <c r="J11" s="36"/>
      <c r="K11" s="36"/>
      <c r="L11" s="36"/>
      <c r="M11" s="36"/>
      <c r="N11" s="38"/>
      <c r="O11" s="38"/>
      <c r="P11" s="36"/>
      <c r="Q11" s="3"/>
    </row>
    <row r="12" spans="1:18" x14ac:dyDescent="0.25">
      <c r="B12" s="10">
        <v>20239</v>
      </c>
      <c r="C12" s="25">
        <v>3750</v>
      </c>
      <c r="D12" s="10"/>
      <c r="E12" s="50"/>
      <c r="F12" s="10"/>
      <c r="J12" s="36"/>
      <c r="K12" s="36"/>
      <c r="L12" s="36"/>
      <c r="M12" s="36"/>
      <c r="N12" s="38"/>
      <c r="O12" s="38"/>
      <c r="P12" s="36"/>
      <c r="Q12" s="3"/>
    </row>
    <row r="13" spans="1:18" x14ac:dyDescent="0.25">
      <c r="B13" s="10">
        <v>22883</v>
      </c>
      <c r="C13" s="25">
        <v>1000</v>
      </c>
      <c r="D13" s="10"/>
      <c r="E13" s="50"/>
      <c r="F13" s="10"/>
      <c r="J13" s="36"/>
      <c r="K13" s="36"/>
      <c r="L13" s="36"/>
      <c r="M13" s="36"/>
      <c r="N13" s="38"/>
      <c r="O13" s="38"/>
      <c r="P13" s="36"/>
      <c r="Q13" s="39">
        <v>719959</v>
      </c>
      <c r="R13" t="s">
        <v>64</v>
      </c>
    </row>
    <row r="14" spans="1:18" x14ac:dyDescent="0.25">
      <c r="B14" s="10">
        <v>11634</v>
      </c>
      <c r="C14" s="25">
        <v>2293</v>
      </c>
      <c r="D14" s="10"/>
      <c r="E14" s="50"/>
      <c r="F14" s="10"/>
      <c r="J14" s="82">
        <f>SUM(J3:J8)</f>
        <v>75850</v>
      </c>
      <c r="K14" s="82">
        <f t="shared" ref="K14:P14" si="0">SUM(K3:K8)</f>
        <v>322755</v>
      </c>
      <c r="L14" s="82">
        <f t="shared" si="0"/>
        <v>0</v>
      </c>
      <c r="M14" s="82">
        <f t="shared" si="0"/>
        <v>56000</v>
      </c>
      <c r="N14" s="82">
        <f t="shared" si="0"/>
        <v>240</v>
      </c>
      <c r="O14" s="82">
        <f t="shared" si="0"/>
        <v>2920</v>
      </c>
      <c r="P14" s="82">
        <f t="shared" si="0"/>
        <v>36</v>
      </c>
      <c r="Q14" s="80">
        <f>SUM(J14:P14)</f>
        <v>457801</v>
      </c>
      <c r="R14" t="s">
        <v>60</v>
      </c>
    </row>
    <row r="15" spans="1:18" x14ac:dyDescent="0.25">
      <c r="B15" s="10">
        <v>9474</v>
      </c>
      <c r="C15" s="25">
        <v>5800</v>
      </c>
      <c r="D15" s="10"/>
      <c r="E15" s="50"/>
      <c r="F15" s="10"/>
      <c r="J15" s="81" t="s">
        <v>18</v>
      </c>
      <c r="K15" s="81" t="s">
        <v>19</v>
      </c>
      <c r="L15" s="81" t="s">
        <v>21</v>
      </c>
      <c r="M15" s="81" t="s">
        <v>20</v>
      </c>
      <c r="N15" s="81" t="s">
        <v>61</v>
      </c>
      <c r="O15" s="81" t="s">
        <v>21</v>
      </c>
      <c r="P15" s="81" t="s">
        <v>21</v>
      </c>
    </row>
    <row r="16" spans="1:18" ht="17.25" thickBot="1" x14ac:dyDescent="0.3">
      <c r="B16" s="10">
        <v>7180</v>
      </c>
      <c r="C16" s="45"/>
      <c r="D16" s="10"/>
      <c r="E16" s="45"/>
      <c r="F16" s="10"/>
      <c r="M16" s="6"/>
      <c r="N16" s="7"/>
      <c r="O16" s="28" t="s">
        <v>23</v>
      </c>
      <c r="P16" s="29">
        <f>N14+O14+P14</f>
        <v>3196</v>
      </c>
      <c r="Q16" s="39"/>
    </row>
    <row r="17" spans="1:17" x14ac:dyDescent="0.25">
      <c r="B17" s="46">
        <v>600</v>
      </c>
      <c r="C17" s="48"/>
      <c r="D17" s="46"/>
      <c r="E17" s="51"/>
      <c r="F17" s="46"/>
      <c r="Q17" s="86"/>
    </row>
    <row r="18" spans="1:17" x14ac:dyDescent="0.25">
      <c r="A18" t="s">
        <v>56</v>
      </c>
      <c r="B18" s="53">
        <v>21252</v>
      </c>
      <c r="C18" s="53"/>
      <c r="D18" s="53">
        <v>500</v>
      </c>
      <c r="E18" s="53">
        <v>7150</v>
      </c>
      <c r="F18" s="53">
        <f>SUM(B18:E20)</f>
        <v>72105</v>
      </c>
    </row>
    <row r="19" spans="1:17" x14ac:dyDescent="0.25">
      <c r="B19" s="11">
        <v>20725</v>
      </c>
      <c r="C19" s="11"/>
      <c r="D19" s="11"/>
      <c r="E19" s="11"/>
      <c r="F19" s="11"/>
      <c r="K19" s="30" t="s">
        <v>46</v>
      </c>
    </row>
    <row r="20" spans="1:17" x14ac:dyDescent="0.25">
      <c r="B20" s="54">
        <v>22478</v>
      </c>
      <c r="C20" s="54"/>
      <c r="D20" s="54"/>
      <c r="E20" s="54"/>
      <c r="F20" s="54"/>
      <c r="K20" s="83" t="s">
        <v>41</v>
      </c>
      <c r="L20" s="9">
        <v>719959</v>
      </c>
      <c r="M20" s="4"/>
      <c r="N20" s="3"/>
    </row>
    <row r="21" spans="1:17" x14ac:dyDescent="0.25">
      <c r="A21" t="s">
        <v>57</v>
      </c>
      <c r="B21" s="57">
        <v>1575</v>
      </c>
      <c r="C21" s="58">
        <v>3550</v>
      </c>
      <c r="D21" s="58">
        <v>450</v>
      </c>
      <c r="E21" s="58">
        <v>5720</v>
      </c>
      <c r="F21" s="59">
        <f>SUM(B21:E27)</f>
        <v>87547</v>
      </c>
      <c r="J21" s="23" t="s">
        <v>65</v>
      </c>
      <c r="K21" s="8" t="s">
        <v>24</v>
      </c>
      <c r="L21" s="9">
        <f>Q14</f>
        <v>457801</v>
      </c>
      <c r="M21" s="4"/>
      <c r="N21" s="3"/>
    </row>
    <row r="22" spans="1:17" x14ac:dyDescent="0.25">
      <c r="B22" s="12">
        <v>23965</v>
      </c>
      <c r="C22" s="12">
        <v>10650</v>
      </c>
      <c r="D22" s="12"/>
      <c r="E22" s="12"/>
      <c r="F22" s="12"/>
      <c r="J22" s="23" t="s">
        <v>16</v>
      </c>
      <c r="K22" s="8" t="s">
        <v>18</v>
      </c>
      <c r="L22" s="9">
        <f>J14</f>
        <v>75850</v>
      </c>
      <c r="M22" s="4"/>
      <c r="N22" s="3"/>
    </row>
    <row r="23" spans="1:17" x14ac:dyDescent="0.25">
      <c r="B23" s="12">
        <v>18061</v>
      </c>
      <c r="C23" s="12">
        <v>7000</v>
      </c>
      <c r="D23" s="12"/>
      <c r="E23" s="12"/>
      <c r="F23" s="12"/>
      <c r="J23" s="23" t="s">
        <v>17</v>
      </c>
      <c r="K23" s="8" t="s">
        <v>19</v>
      </c>
      <c r="L23" s="9">
        <f>K14</f>
        <v>322755</v>
      </c>
      <c r="M23" s="4"/>
      <c r="N23" s="3"/>
    </row>
    <row r="24" spans="1:17" x14ac:dyDescent="0.25">
      <c r="B24" s="12">
        <v>6390</v>
      </c>
      <c r="C24" s="12"/>
      <c r="D24" s="12"/>
      <c r="E24" s="12"/>
      <c r="F24" s="12"/>
      <c r="J24" s="23" t="s">
        <v>66</v>
      </c>
      <c r="K24" s="8" t="s">
        <v>20</v>
      </c>
      <c r="L24" s="9">
        <f>M14</f>
        <v>56000</v>
      </c>
      <c r="M24" s="4"/>
      <c r="N24" s="3"/>
    </row>
    <row r="25" spans="1:17" x14ac:dyDescent="0.25">
      <c r="B25" s="12">
        <v>9656</v>
      </c>
      <c r="C25" s="12"/>
      <c r="D25" s="12"/>
      <c r="E25" s="12"/>
      <c r="F25" s="12"/>
      <c r="J25" s="88" t="s">
        <v>67</v>
      </c>
      <c r="K25" s="8" t="s">
        <v>21</v>
      </c>
      <c r="L25" s="23">
        <f>P16</f>
        <v>3196</v>
      </c>
      <c r="M25">
        <f>SUM(L22:L25)</f>
        <v>457801</v>
      </c>
    </row>
    <row r="26" spans="1:17" x14ac:dyDescent="0.25">
      <c r="B26" s="12">
        <v>200</v>
      </c>
      <c r="C26" s="12"/>
      <c r="D26" s="12"/>
      <c r="E26" s="12"/>
      <c r="F26" s="12"/>
      <c r="J26" s="23" t="s">
        <v>68</v>
      </c>
      <c r="K26" s="8" t="s">
        <v>25</v>
      </c>
      <c r="L26" s="9">
        <f>G33</f>
        <v>420403</v>
      </c>
      <c r="M26" s="4"/>
      <c r="N26" s="3"/>
    </row>
    <row r="27" spans="1:17" x14ac:dyDescent="0.25">
      <c r="B27" s="60">
        <v>330</v>
      </c>
      <c r="C27" s="60"/>
      <c r="D27" s="60"/>
      <c r="E27" s="60"/>
      <c r="F27" s="60"/>
      <c r="J27" s="23" t="s">
        <v>69</v>
      </c>
      <c r="K27" s="8" t="s">
        <v>9</v>
      </c>
      <c r="L27" s="9">
        <f>B38</f>
        <v>350235</v>
      </c>
      <c r="M27" s="4"/>
      <c r="N27" s="3"/>
    </row>
    <row r="28" spans="1:17" x14ac:dyDescent="0.25">
      <c r="A28" t="s">
        <v>59</v>
      </c>
      <c r="B28" s="63">
        <v>11198</v>
      </c>
      <c r="C28" s="64">
        <v>160</v>
      </c>
      <c r="D28" s="64">
        <v>6300</v>
      </c>
      <c r="E28" s="64">
        <v>19530</v>
      </c>
      <c r="F28" s="65">
        <f>SUM(B28:E33)</f>
        <v>63894</v>
      </c>
      <c r="J28" s="23" t="s">
        <v>70</v>
      </c>
      <c r="K28" s="8" t="s">
        <v>10</v>
      </c>
      <c r="L28" s="9">
        <v>0</v>
      </c>
      <c r="M28" s="4"/>
      <c r="N28" s="3"/>
    </row>
    <row r="29" spans="1:17" x14ac:dyDescent="0.25">
      <c r="B29" s="66">
        <v>11499</v>
      </c>
      <c r="C29" s="62">
        <v>1625</v>
      </c>
      <c r="D29" s="62">
        <v>370</v>
      </c>
      <c r="E29" s="62">
        <v>4127</v>
      </c>
      <c r="F29" s="62"/>
      <c r="J29" s="23" t="s">
        <v>71</v>
      </c>
      <c r="K29" s="8" t="s">
        <v>11</v>
      </c>
      <c r="L29" s="9">
        <f>D36</f>
        <v>18709</v>
      </c>
      <c r="M29" s="4"/>
      <c r="N29" s="3"/>
    </row>
    <row r="30" spans="1:17" x14ac:dyDescent="0.25">
      <c r="B30" s="62">
        <v>6026</v>
      </c>
      <c r="C30" s="62">
        <v>140</v>
      </c>
      <c r="D30" s="62">
        <v>1440</v>
      </c>
      <c r="E30" s="62"/>
      <c r="F30" s="62"/>
      <c r="J30" s="23" t="s">
        <v>72</v>
      </c>
      <c r="K30" s="8" t="s">
        <v>14</v>
      </c>
      <c r="L30" s="9">
        <f>C36</f>
        <v>51459</v>
      </c>
      <c r="M30" s="4">
        <f>SUM(L27:L30)</f>
        <v>420403</v>
      </c>
      <c r="N30" s="3"/>
    </row>
    <row r="31" spans="1:17" x14ac:dyDescent="0.25">
      <c r="B31" s="67"/>
      <c r="C31" s="62">
        <v>200</v>
      </c>
      <c r="D31" s="62">
        <v>349</v>
      </c>
      <c r="E31" s="62"/>
      <c r="F31" s="62"/>
      <c r="K31" s="81" t="s">
        <v>33</v>
      </c>
      <c r="L31" s="9">
        <f>L27/L21</f>
        <v>0.76503764736206348</v>
      </c>
      <c r="M31" s="4"/>
      <c r="N31" s="3"/>
    </row>
    <row r="32" spans="1:17" x14ac:dyDescent="0.25">
      <c r="B32" s="67"/>
      <c r="C32" s="62">
        <v>230</v>
      </c>
      <c r="D32" s="62"/>
      <c r="E32" s="62"/>
      <c r="F32" s="62"/>
      <c r="K32" s="8" t="s">
        <v>39</v>
      </c>
      <c r="L32" s="9">
        <v>0</v>
      </c>
      <c r="M32" s="4"/>
      <c r="N32" s="3"/>
    </row>
    <row r="33" spans="1:14" x14ac:dyDescent="0.25">
      <c r="B33" s="68"/>
      <c r="C33" s="68">
        <v>700</v>
      </c>
      <c r="D33" s="68"/>
      <c r="E33" s="68"/>
      <c r="F33" s="68"/>
      <c r="G33">
        <f>SUM(F3:F33)</f>
        <v>420403</v>
      </c>
      <c r="K33" s="8" t="s">
        <v>37</v>
      </c>
      <c r="L33" s="9">
        <f>L29/L21</f>
        <v>4.0867101644601035E-2</v>
      </c>
      <c r="M33" s="4"/>
      <c r="N33" s="3"/>
    </row>
    <row r="34" spans="1:14" x14ac:dyDescent="0.25">
      <c r="B34" s="24"/>
      <c r="C34" s="23"/>
      <c r="D34" s="23"/>
      <c r="E34" s="23"/>
      <c r="F34" s="23"/>
      <c r="K34" s="8" t="s">
        <v>35</v>
      </c>
      <c r="L34" s="9">
        <f>L30/L21</f>
        <v>0.1124047348083556</v>
      </c>
      <c r="M34" s="4"/>
      <c r="N34" s="3"/>
    </row>
    <row r="35" spans="1:14" x14ac:dyDescent="0.25">
      <c r="B35" s="1"/>
      <c r="C35" s="1"/>
      <c r="D35" s="1"/>
      <c r="E35" s="1"/>
      <c r="F35" s="1"/>
      <c r="K35" s="8" t="s">
        <v>73</v>
      </c>
      <c r="L35" s="9">
        <f>L21-L26</f>
        <v>37398</v>
      </c>
      <c r="M35" s="4"/>
      <c r="N35" s="3"/>
    </row>
    <row r="36" spans="1:14" x14ac:dyDescent="0.25">
      <c r="B36" s="79">
        <f>SUM(B3:B34)</f>
        <v>297588</v>
      </c>
      <c r="C36" s="79">
        <f>SUM(C3:C33)</f>
        <v>51459</v>
      </c>
      <c r="D36" s="79">
        <f>SUM(D3:D33)</f>
        <v>18709</v>
      </c>
      <c r="E36" s="79">
        <f>SUM(E3:E33)</f>
        <v>52647</v>
      </c>
      <c r="F36" s="79">
        <f>SUM(B36:E36)</f>
        <v>420403</v>
      </c>
      <c r="G36" t="s">
        <v>12</v>
      </c>
      <c r="K36" s="8" t="s">
        <v>44</v>
      </c>
      <c r="L36" s="87">
        <f>L35+Q13</f>
        <v>757357</v>
      </c>
      <c r="M36" s="4"/>
      <c r="N36" s="3"/>
    </row>
    <row r="37" spans="1:14" x14ac:dyDescent="0.25">
      <c r="B37" s="85" t="s">
        <v>26</v>
      </c>
      <c r="C37" s="85" t="s">
        <v>28</v>
      </c>
      <c r="D37" s="85" t="s">
        <v>27</v>
      </c>
      <c r="E37" s="27"/>
      <c r="F37" s="3"/>
    </row>
    <row r="38" spans="1:14" ht="17.25" thickBot="1" x14ac:dyDescent="0.3">
      <c r="B38" s="84">
        <f>B36+E36</f>
        <v>350235</v>
      </c>
      <c r="C38" s="84">
        <f>C36</f>
        <v>51459</v>
      </c>
      <c r="D38" s="84">
        <f>D36</f>
        <v>18709</v>
      </c>
      <c r="E38" s="3"/>
      <c r="F38" s="3"/>
    </row>
    <row r="39" spans="1:14" x14ac:dyDescent="0.25">
      <c r="A39" t="s">
        <v>63</v>
      </c>
      <c r="B39" s="3">
        <f>B38/Q14</f>
        <v>0.76503764736206348</v>
      </c>
      <c r="C39" s="3">
        <f>C38/Q14</f>
        <v>0.1124047348083556</v>
      </c>
      <c r="D39" s="3">
        <f>D38/Q14</f>
        <v>4.0867101644601035E-2</v>
      </c>
      <c r="E39" s="3"/>
      <c r="F39" s="3"/>
    </row>
    <row r="40" spans="1:14" x14ac:dyDescent="0.25">
      <c r="B40" s="3"/>
      <c r="C40" s="3"/>
      <c r="D40" s="3"/>
      <c r="E40" s="3"/>
      <c r="F40" s="3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95EBB-9B0F-42BC-92A9-AA3C6DB5BBB6}">
  <dimension ref="A1:B18"/>
  <sheetViews>
    <sheetView tabSelected="1" workbookViewId="0">
      <selection activeCell="H13" sqref="H13"/>
    </sheetView>
  </sheetViews>
  <sheetFormatPr defaultRowHeight="16.5" x14ac:dyDescent="0.25"/>
  <cols>
    <col min="1" max="1" width="21.375" customWidth="1"/>
    <col min="2" max="2" width="17" customWidth="1"/>
  </cols>
  <sheetData>
    <row r="1" spans="1:2" x14ac:dyDescent="0.25">
      <c r="A1" s="31" t="s">
        <v>45</v>
      </c>
      <c r="B1" s="5"/>
    </row>
    <row r="2" spans="1:2" x14ac:dyDescent="0.25">
      <c r="A2" s="32" t="s">
        <v>40</v>
      </c>
      <c r="B2" s="33">
        <v>719959</v>
      </c>
    </row>
    <row r="3" spans="1:2" x14ac:dyDescent="0.25">
      <c r="A3" s="32" t="s">
        <v>7</v>
      </c>
      <c r="B3" s="33">
        <v>457801</v>
      </c>
    </row>
    <row r="4" spans="1:2" x14ac:dyDescent="0.25">
      <c r="A4" s="32" t="s">
        <v>49</v>
      </c>
      <c r="B4" s="33">
        <v>75850</v>
      </c>
    </row>
    <row r="5" spans="1:2" x14ac:dyDescent="0.25">
      <c r="A5" s="32" t="s">
        <v>48</v>
      </c>
      <c r="B5" s="33">
        <v>322755</v>
      </c>
    </row>
    <row r="6" spans="1:2" x14ac:dyDescent="0.25">
      <c r="A6" s="32" t="s">
        <v>47</v>
      </c>
      <c r="B6" s="33">
        <v>56000</v>
      </c>
    </row>
    <row r="7" spans="1:2" x14ac:dyDescent="0.25">
      <c r="A7" s="32" t="s">
        <v>22</v>
      </c>
      <c r="B7" s="33">
        <v>3196</v>
      </c>
    </row>
    <row r="8" spans="1:2" x14ac:dyDescent="0.25">
      <c r="A8" s="32" t="s">
        <v>8</v>
      </c>
      <c r="B8" s="33">
        <v>420403</v>
      </c>
    </row>
    <row r="9" spans="1:2" x14ac:dyDescent="0.25">
      <c r="A9" s="32" t="s">
        <v>29</v>
      </c>
      <c r="B9" s="33">
        <v>350235</v>
      </c>
    </row>
    <row r="10" spans="1:2" x14ac:dyDescent="0.25">
      <c r="A10" s="32" t="s">
        <v>30</v>
      </c>
      <c r="B10" s="33">
        <v>0</v>
      </c>
    </row>
    <row r="11" spans="1:2" x14ac:dyDescent="0.25">
      <c r="A11" s="32" t="s">
        <v>31</v>
      </c>
      <c r="B11" s="33">
        <v>18709</v>
      </c>
    </row>
    <row r="12" spans="1:2" x14ac:dyDescent="0.25">
      <c r="A12" s="32" t="s">
        <v>13</v>
      </c>
      <c r="B12" s="33">
        <v>51459</v>
      </c>
    </row>
    <row r="13" spans="1:2" x14ac:dyDescent="0.25">
      <c r="A13" s="32" t="s">
        <v>32</v>
      </c>
      <c r="B13" s="33">
        <v>0.76503764736206348</v>
      </c>
    </row>
    <row r="14" spans="1:2" x14ac:dyDescent="0.25">
      <c r="A14" s="32" t="s">
        <v>38</v>
      </c>
      <c r="B14" s="33">
        <v>0</v>
      </c>
    </row>
    <row r="15" spans="1:2" x14ac:dyDescent="0.25">
      <c r="A15" s="32" t="s">
        <v>36</v>
      </c>
      <c r="B15" s="33">
        <v>4.0867101644601035E-2</v>
      </c>
    </row>
    <row r="16" spans="1:2" x14ac:dyDescent="0.25">
      <c r="A16" s="32" t="s">
        <v>34</v>
      </c>
      <c r="B16" s="33">
        <v>0.1124047348083556</v>
      </c>
    </row>
    <row r="17" spans="1:2" x14ac:dyDescent="0.25">
      <c r="A17" s="32" t="s">
        <v>42</v>
      </c>
      <c r="B17" s="33">
        <v>37398</v>
      </c>
    </row>
    <row r="18" spans="1:2" ht="17.25" thickBot="1" x14ac:dyDescent="0.3">
      <c r="A18" s="34" t="s">
        <v>43</v>
      </c>
      <c r="B18" s="35">
        <v>757357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駿偉</dc:creator>
  <cp:lastModifiedBy>駿偉</cp:lastModifiedBy>
  <dcterms:created xsi:type="dcterms:W3CDTF">2021-02-25T05:45:51Z</dcterms:created>
  <dcterms:modified xsi:type="dcterms:W3CDTF">2021-07-30T03:31:41Z</dcterms:modified>
</cp:coreProperties>
</file>